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Занавес (Одежда сцены)\Внесение изменений\"/>
    </mc:Choice>
  </mc:AlternateContent>
  <xr:revisionPtr revIDLastSave="0" documentId="13_ncr:1_{542DB929-93A5-4A94-8F32-2276C71D955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1" l="1"/>
  <c r="L15" i="1"/>
  <c r="M15" i="1" s="1"/>
  <c r="N15" i="1" s="1"/>
  <c r="O15" i="1" s="1"/>
  <c r="L14" i="1"/>
  <c r="M14" i="1" s="1"/>
  <c r="N14" i="1" s="1"/>
  <c r="O14" i="1" s="1"/>
  <c r="I15" i="1"/>
  <c r="J15" i="1"/>
  <c r="K15" i="1" s="1"/>
  <c r="I14" i="1"/>
  <c r="J14" i="1"/>
  <c r="K14" i="1" s="1"/>
  <c r="L16" i="1" l="1"/>
  <c r="M16" i="1" s="1"/>
  <c r="N16" i="1" s="1"/>
  <c r="O16" i="1" s="1"/>
  <c r="J16" i="1"/>
  <c r="I16" i="1"/>
  <c r="L13" i="1"/>
  <c r="M13" i="1" s="1"/>
  <c r="N13" i="1" s="1"/>
  <c r="O13" i="1" s="1"/>
  <c r="J13" i="1"/>
  <c r="I13" i="1"/>
  <c r="L12" i="1"/>
  <c r="M12" i="1" s="1"/>
  <c r="N12" i="1" s="1"/>
  <c r="O12" i="1" s="1"/>
  <c r="J12" i="1"/>
  <c r="I12" i="1"/>
  <c r="L11" i="1"/>
  <c r="M11" i="1" s="1"/>
  <c r="N11" i="1" s="1"/>
  <c r="O11" i="1" s="1"/>
  <c r="J11" i="1"/>
  <c r="I11" i="1"/>
  <c r="L10" i="1"/>
  <c r="M10" i="1" s="1"/>
  <c r="N10" i="1" s="1"/>
  <c r="O10" i="1" s="1"/>
  <c r="J10" i="1"/>
  <c r="O17" i="1" l="1"/>
  <c r="I18" i="1" s="1"/>
  <c r="K12" i="1"/>
  <c r="K16" i="1"/>
  <c r="K13" i="1"/>
  <c r="K11" i="1"/>
  <c r="K10" i="1"/>
</calcChain>
</file>

<file path=xl/sharedStrings.xml><?xml version="1.0" encoding="utf-8"?>
<sst xmlns="http://schemas.openxmlformats.org/spreadsheetml/2006/main" count="47" uniqueCount="40">
  <si>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</si>
  <si>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</si>
  <si>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</si>
  <si>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</si>
  <si>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 xml:space="preserve">В целях получения ценовой информации  Заказчиком были проведены следующие процедуры:
- направлены запросы о предоставлении ценовой информации субъектам деятельности в сфере промышленности, информация о которых включена в ГИСП;
- в ответ на направленные запросы ценовой информации Заказчиком были получены и использованы для  расчета НМЦК три ценовых предложения на оказание услуг по поствке товара,  на основании которых был произведен расчет 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</si>
  <si>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</si>
  <si>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</si>
  <si>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</si>
  <si>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</si>
  <si>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</si>
  <si>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</si>
  <si>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</si>
  <si>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</si>
  <si>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0"/>
        <rFont val="Times New Roman"/>
        <family val="1"/>
        <charset val="204"/>
      </rPr>
      <t xml:space="preserve">Средняя арифметическая цена за единицу  </t>
    </r>
    <r>
      <rPr>
        <b/>
        <i/>
        <sz val="1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</si>
  <si>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</si>
  <si>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</si>
  <si>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204"/>
      </rPr>
      <t>ц</t>
    </r>
    <r>
      <rPr>
        <i/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</si>
  <si>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</si>
  <si>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</si>
  <si>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</si>
  <si>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Антрактно-раздвижной занавес</t>
  </si>
  <si>
    <t>Шт.</t>
  </si>
  <si>
    <t>Кулиса</t>
  </si>
  <si>
    <t>Падуга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</si>
  <si>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</si>
  <si>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</si>
  <si>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</si>
  <si>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 транспортировку, погрузку-разгрузку, монтаж, страхование, уплату налогов, сборов и других обязательных платежей.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</si>
  <si>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</si>
  <si>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Задник сценический</t>
  </si>
  <si>
    <t>Арлекин прямой</t>
  </si>
  <si>
    <t xml:space="preserve">коммерческое предложение №б/н от 24.03.2025 </t>
  </si>
  <si>
    <t xml:space="preserve">Коммерческое предложение №б/н от 24.03.2025 </t>
  </si>
  <si>
    <t>Коммерческое предложение № б/н от24.03.2025</t>
  </si>
  <si>
    <t>Дата подготовки обоснования НМЦК 24.03.2025 г.</t>
  </si>
  <si>
    <t>Работник контрактной службы                                                                                      И.С. Русакевич</t>
  </si>
  <si>
    <t xml:space="preserve">Обоснование начальной (максимальной) цены контракта на поставку одежды сцены  для общеобразовательного учреждения
</t>
  </si>
  <si>
    <t xml:space="preserve">Приложение 2 
к извещению об  осуществлении  зукцпки  </t>
  </si>
  <si>
    <t>Дорога АРЗ</t>
  </si>
  <si>
    <t>Штанкет декорационный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</si>
</sst>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vertAlign val="subscript"/>
      <sz val="1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4"/>
      <color rgb="FF000000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2" applyFont="1" applyBorder="1"/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0" fontId="5" fillId="5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" xfId="0" applyFont="1" applyBorder="1"/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22320</xdr:colOff>
      <xdr:row>8</xdr:row>
      <xdr:rowOff>957600</xdr:rowOff>
    </xdr:from>
    <xdr:to>
      <xdr:col>10</xdr:col>
      <xdr:colOff>986760</xdr:colOff>
      <xdr:row>8</xdr:row>
      <xdr:rowOff>1295640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077760" y="4307760"/>
          <a:ext cx="964440" cy="338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8</xdr:row>
      <xdr:rowOff>928800</xdr:rowOff>
    </xdr:from>
    <xdr:to>
      <xdr:col>9</xdr:col>
      <xdr:colOff>1067400</xdr:colOff>
      <xdr:row>8</xdr:row>
      <xdr:rowOff>1381320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988760" y="4278960"/>
          <a:ext cx="1044360" cy="452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11905</xdr:colOff>
      <xdr:row>8</xdr:row>
      <xdr:rowOff>1703325</xdr:rowOff>
    </xdr:from>
    <xdr:to>
      <xdr:col>11</xdr:col>
      <xdr:colOff>1476374</xdr:colOff>
      <xdr:row>8</xdr:row>
      <xdr:rowOff>2146125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9655968" y="5048981"/>
          <a:ext cx="1464469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27"/>
  <sheetViews>
    <sheetView tabSelected="1" topLeftCell="A8" zoomScale="90" zoomScaleNormal="90" workbookViewId="0">
      <selection activeCell="B16" sqref="B16"/>
    </sheetView>
  </sheetViews>
  <sheetFormatPr defaultColWidth="9.140625" defaultRowHeight="15" x14ac:dyDescent="0.25"/>
  <cols>
    <col min="1" max="1" width="4.7109375" style="1" customWidth="1"/>
    <col min="2" max="2" width="31.5703125" style="1" customWidth="1"/>
    <col min="3" max="3" width="5.7109375" style="1" customWidth="1"/>
    <col min="4" max="4" width="6.85546875" style="1" customWidth="1"/>
    <col min="5" max="5" width="16.7109375" style="1" customWidth="1"/>
    <col min="6" max="6" width="13.85546875" style="1" customWidth="1"/>
    <col min="7" max="7" width="13.7109375" style="1" customWidth="1"/>
    <col min="8" max="8" width="7.42578125" style="1" customWidth="1"/>
    <col min="9" max="9" width="18.85546875" style="1" customWidth="1"/>
    <col min="10" max="10" width="15.42578125" style="1" customWidth="1"/>
    <col min="11" max="11" width="14.28515625" style="1" customWidth="1"/>
    <col min="12" max="12" width="22.42578125" style="1" customWidth="1"/>
    <col min="13" max="13" width="13.7109375" style="1" customWidth="1"/>
    <col min="14" max="14" width="13.140625" style="1" customWidth="1"/>
    <col min="15" max="15" width="13.42578125" style="1" customWidth="1"/>
    <col min="16" max="256" width="9.140625" style="1"/>
    <col min="257" max="257" width="4.7109375" style="1" customWidth="1"/>
    <col min="258" max="258" width="30.140625" style="1" customWidth="1"/>
    <col min="259" max="259" width="5.7109375" style="1" customWidth="1"/>
    <col min="260" max="260" width="6.85546875" style="1" customWidth="1"/>
    <col min="261" max="263" width="9.71093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71093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7109375" style="1" customWidth="1"/>
    <col min="516" max="516" width="6.85546875" style="1" customWidth="1"/>
    <col min="517" max="519" width="9.71093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71093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7109375" style="1" customWidth="1"/>
    <col min="772" max="772" width="6.85546875" style="1" customWidth="1"/>
    <col min="773" max="775" width="9.71093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7109375" style="1" customWidth="1"/>
    <col min="782" max="782" width="11" style="1" customWidth="1"/>
    <col min="783" max="783" width="11.28515625" style="1" customWidth="1"/>
    <col min="784" max="1020" width="9.140625" style="1"/>
    <col min="1021" max="1023" width="11.5703125" style="2" customWidth="1"/>
  </cols>
  <sheetData>
    <row r="1" spans="1:1023" hidden="1" x14ac:dyDescent="0.25">
      <c r="J1" s="1" t="s">
        <v>0</v>
      </c>
    </row>
    <row r="2" spans="1:1023" ht="35.25" customHeight="1" x14ac:dyDescent="0.25">
      <c r="M2" s="55" t="s">
        <v>37</v>
      </c>
      <c r="N2" s="55"/>
      <c r="O2" s="55"/>
    </row>
    <row r="3" spans="1:1023" ht="32.25" customHeight="1" x14ac:dyDescent="0.25">
      <c r="A3" s="56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02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023" ht="44.65" customHeight="1" x14ac:dyDescent="0.25">
      <c r="A5" s="48" t="s">
        <v>1</v>
      </c>
      <c r="B5" s="48"/>
      <c r="C5" s="57" t="s">
        <v>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023" ht="78.95" customHeight="1" x14ac:dyDescent="0.25">
      <c r="A6" s="58" t="s">
        <v>3</v>
      </c>
      <c r="B6" s="58"/>
      <c r="C6" s="59" t="s">
        <v>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023" ht="27" customHeight="1" x14ac:dyDescent="0.25">
      <c r="A7" s="48" t="s">
        <v>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023" s="37" customFormat="1" ht="51.4" customHeight="1" x14ac:dyDescent="0.25">
      <c r="A8" s="49" t="s">
        <v>5</v>
      </c>
      <c r="B8" s="49" t="s">
        <v>6</v>
      </c>
      <c r="C8" s="50" t="s">
        <v>7</v>
      </c>
      <c r="D8" s="51" t="s">
        <v>8</v>
      </c>
      <c r="E8" s="52" t="s">
        <v>9</v>
      </c>
      <c r="F8" s="52"/>
      <c r="G8" s="52"/>
      <c r="H8" s="52"/>
      <c r="I8" s="53" t="s">
        <v>10</v>
      </c>
      <c r="J8" s="53"/>
      <c r="K8" s="53"/>
      <c r="L8" s="54" t="s">
        <v>11</v>
      </c>
      <c r="M8" s="54"/>
      <c r="N8" s="54"/>
      <c r="O8" s="54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6"/>
      <c r="AMH8" s="36"/>
      <c r="AMI8" s="36"/>
    </row>
    <row r="9" spans="1:1023" s="37" customFormat="1" ht="182.85" customHeight="1" x14ac:dyDescent="0.25">
      <c r="A9" s="49"/>
      <c r="B9" s="49"/>
      <c r="C9" s="50"/>
      <c r="D9" s="51"/>
      <c r="E9" s="38" t="s">
        <v>31</v>
      </c>
      <c r="F9" s="38" t="s">
        <v>32</v>
      </c>
      <c r="G9" s="38" t="s">
        <v>33</v>
      </c>
      <c r="H9" s="39" t="s">
        <v>12</v>
      </c>
      <c r="I9" s="40" t="s">
        <v>13</v>
      </c>
      <c r="J9" s="41" t="s">
        <v>14</v>
      </c>
      <c r="K9" s="41" t="s">
        <v>15</v>
      </c>
      <c r="L9" s="41" t="s">
        <v>16</v>
      </c>
      <c r="M9" s="39" t="s">
        <v>17</v>
      </c>
      <c r="N9" s="39" t="s">
        <v>18</v>
      </c>
      <c r="O9" s="39" t="s">
        <v>19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6"/>
      <c r="AMH9" s="36"/>
      <c r="AMI9" s="36"/>
    </row>
    <row r="10" spans="1:1023" ht="49.15" customHeight="1" x14ac:dyDescent="0.3">
      <c r="A10" s="5">
        <v>1</v>
      </c>
      <c r="B10" s="31" t="s">
        <v>20</v>
      </c>
      <c r="C10" s="32" t="s">
        <v>21</v>
      </c>
      <c r="D10" s="33">
        <v>2</v>
      </c>
      <c r="E10" s="29">
        <v>289196.2</v>
      </c>
      <c r="F10" s="6">
        <v>238984</v>
      </c>
      <c r="G10" s="6">
        <v>287458.8</v>
      </c>
      <c r="H10" s="7">
        <v>3</v>
      </c>
      <c r="I10" s="8">
        <f t="shared" ref="I10:I16" si="0">AVERAGE(E10:G10)</f>
        <v>271879.66666666669</v>
      </c>
      <c r="J10" s="9">
        <f t="shared" ref="J10:J16" si="1">STDEV(E10:G10)</f>
        <v>28501.724575424087</v>
      </c>
      <c r="K10" s="10">
        <f t="shared" ref="K10:K16" si="2">J10/I10</f>
        <v>0.10483213005541944</v>
      </c>
      <c r="L10" s="8">
        <f t="shared" ref="L10:L16" si="3">((D10/H10)*(SUM(E10:G10)))</f>
        <v>543759.33333333326</v>
      </c>
      <c r="M10" s="8">
        <f t="shared" ref="M10:M16" si="4">L10/D10</f>
        <v>271879.66666666663</v>
      </c>
      <c r="N10" s="8">
        <f t="shared" ref="N10:N16" si="5">ROUND(M10,2)</f>
        <v>271879.67</v>
      </c>
      <c r="O10" s="8">
        <f t="shared" ref="O10:O16" si="6">N10*D10</f>
        <v>543759.34</v>
      </c>
    </row>
    <row r="11" spans="1:1023" ht="49.15" customHeight="1" x14ac:dyDescent="0.3">
      <c r="A11" s="5">
        <v>2</v>
      </c>
      <c r="B11" s="34" t="s">
        <v>30</v>
      </c>
      <c r="C11" s="32" t="s">
        <v>21</v>
      </c>
      <c r="D11" s="33">
        <v>1</v>
      </c>
      <c r="E11" s="29">
        <v>323722.86</v>
      </c>
      <c r="F11" s="6">
        <v>317875.20000000001</v>
      </c>
      <c r="G11" s="6">
        <v>321773.64</v>
      </c>
      <c r="H11" s="7">
        <v>3</v>
      </c>
      <c r="I11" s="8">
        <f t="shared" si="0"/>
        <v>321123.90000000002</v>
      </c>
      <c r="J11" s="9">
        <f t="shared" si="1"/>
        <v>2977.4827320405966</v>
      </c>
      <c r="K11" s="10">
        <f t="shared" si="2"/>
        <v>9.2720682952611017E-3</v>
      </c>
      <c r="L11" s="8">
        <f t="shared" si="3"/>
        <v>321123.90000000002</v>
      </c>
      <c r="M11" s="8">
        <f t="shared" si="4"/>
        <v>321123.90000000002</v>
      </c>
      <c r="N11" s="8">
        <f t="shared" si="5"/>
        <v>321123.90000000002</v>
      </c>
      <c r="O11" s="8">
        <f t="shared" si="6"/>
        <v>321123.90000000002</v>
      </c>
    </row>
    <row r="12" spans="1:1023" ht="49.15" customHeight="1" x14ac:dyDescent="0.3">
      <c r="A12" s="5">
        <v>3</v>
      </c>
      <c r="B12" s="34" t="s">
        <v>22</v>
      </c>
      <c r="C12" s="32" t="s">
        <v>21</v>
      </c>
      <c r="D12" s="33">
        <v>2</v>
      </c>
      <c r="E12" s="29">
        <v>66686.53</v>
      </c>
      <c r="F12" s="6">
        <v>65569.600000000006</v>
      </c>
      <c r="G12" s="6">
        <v>66314.22</v>
      </c>
      <c r="H12" s="7">
        <v>3</v>
      </c>
      <c r="I12" s="8">
        <f t="shared" si="0"/>
        <v>66190.116666666669</v>
      </c>
      <c r="J12" s="9">
        <f t="shared" si="1"/>
        <v>568.71291899633275</v>
      </c>
      <c r="K12" s="10">
        <f t="shared" si="2"/>
        <v>8.5921123520656447E-3</v>
      </c>
      <c r="L12" s="8">
        <f t="shared" si="3"/>
        <v>132380.23333333334</v>
      </c>
      <c r="M12" s="8">
        <f t="shared" si="4"/>
        <v>66190.116666666669</v>
      </c>
      <c r="N12" s="8">
        <f t="shared" si="5"/>
        <v>66190.12</v>
      </c>
      <c r="O12" s="8">
        <f t="shared" si="6"/>
        <v>132380.24</v>
      </c>
    </row>
    <row r="13" spans="1:1023" ht="49.15" customHeight="1" x14ac:dyDescent="0.3">
      <c r="A13" s="5">
        <v>4</v>
      </c>
      <c r="B13" s="34" t="s">
        <v>23</v>
      </c>
      <c r="C13" s="32" t="s">
        <v>21</v>
      </c>
      <c r="D13" s="33">
        <v>1</v>
      </c>
      <c r="E13" s="29">
        <v>71428.2</v>
      </c>
      <c r="F13" s="6">
        <v>70224</v>
      </c>
      <c r="G13" s="6">
        <v>71026.8</v>
      </c>
      <c r="H13" s="7">
        <v>3</v>
      </c>
      <c r="I13" s="8">
        <f t="shared" si="0"/>
        <v>70893</v>
      </c>
      <c r="J13" s="9">
        <f t="shared" si="1"/>
        <v>613.14862798509046</v>
      </c>
      <c r="K13" s="10">
        <f t="shared" si="2"/>
        <v>8.6489304724738751E-3</v>
      </c>
      <c r="L13" s="8">
        <f t="shared" si="3"/>
        <v>70893</v>
      </c>
      <c r="M13" s="8">
        <f t="shared" si="4"/>
        <v>70893</v>
      </c>
      <c r="N13" s="8">
        <f t="shared" si="5"/>
        <v>70893</v>
      </c>
      <c r="O13" s="8">
        <f t="shared" si="6"/>
        <v>70893</v>
      </c>
    </row>
    <row r="14" spans="1:1023" ht="49.15" customHeight="1" x14ac:dyDescent="0.3">
      <c r="A14" s="5">
        <v>5</v>
      </c>
      <c r="B14" s="34" t="s">
        <v>29</v>
      </c>
      <c r="C14" s="32" t="s">
        <v>21</v>
      </c>
      <c r="D14" s="33">
        <v>1</v>
      </c>
      <c r="E14" s="29">
        <v>288214.92</v>
      </c>
      <c r="F14" s="6">
        <v>283094.40000000002</v>
      </c>
      <c r="G14" s="6">
        <v>286508.08</v>
      </c>
      <c r="H14" s="7">
        <v>3</v>
      </c>
      <c r="I14" s="8">
        <f t="shared" si="0"/>
        <v>285939.13333333336</v>
      </c>
      <c r="J14" s="9">
        <f t="shared" si="1"/>
        <v>2607.2411663927905</v>
      </c>
      <c r="K14" s="10">
        <f t="shared" si="2"/>
        <v>9.1181683877925197E-3</v>
      </c>
      <c r="L14" s="8">
        <f t="shared" si="3"/>
        <v>285939.13333333336</v>
      </c>
      <c r="M14" s="8">
        <f t="shared" si="4"/>
        <v>285939.13333333336</v>
      </c>
      <c r="N14" s="8">
        <f t="shared" si="5"/>
        <v>285939.13</v>
      </c>
      <c r="O14" s="8">
        <f t="shared" si="6"/>
        <v>285939.13</v>
      </c>
    </row>
    <row r="15" spans="1:1023" ht="49.15" customHeight="1" x14ac:dyDescent="0.3">
      <c r="A15" s="5">
        <v>6</v>
      </c>
      <c r="B15" s="34" t="s">
        <v>38</v>
      </c>
      <c r="C15" s="32" t="s">
        <v>21</v>
      </c>
      <c r="D15" s="33">
        <v>1</v>
      </c>
      <c r="E15" s="29">
        <v>1031112</v>
      </c>
      <c r="F15" s="6">
        <v>1014840</v>
      </c>
      <c r="G15" s="6">
        <v>1025688</v>
      </c>
      <c r="H15" s="7">
        <v>3</v>
      </c>
      <c r="I15" s="8">
        <f t="shared" si="0"/>
        <v>1023880</v>
      </c>
      <c r="J15" s="9">
        <f t="shared" si="1"/>
        <v>8285.2968564801595</v>
      </c>
      <c r="K15" s="10">
        <f t="shared" si="2"/>
        <v>8.0920584995118165E-3</v>
      </c>
      <c r="L15" s="8">
        <f t="shared" si="3"/>
        <v>1023880</v>
      </c>
      <c r="M15" s="8">
        <f t="shared" si="4"/>
        <v>1023880</v>
      </c>
      <c r="N15" s="8">
        <f t="shared" si="5"/>
        <v>1023880</v>
      </c>
      <c r="O15" s="8">
        <f t="shared" si="6"/>
        <v>1023880</v>
      </c>
    </row>
    <row r="16" spans="1:1023" ht="49.15" customHeight="1" x14ac:dyDescent="0.3">
      <c r="A16" s="5">
        <v>7</v>
      </c>
      <c r="B16" s="60" t="s">
        <v>39</v>
      </c>
      <c r="C16" s="32" t="s">
        <v>21</v>
      </c>
      <c r="D16" s="33">
        <v>3</v>
      </c>
      <c r="E16" s="29">
        <v>152039.70000000001</v>
      </c>
      <c r="F16" s="6">
        <v>149904</v>
      </c>
      <c r="G16" s="6">
        <v>151327.79999999999</v>
      </c>
      <c r="H16" s="7">
        <v>3</v>
      </c>
      <c r="I16" s="8">
        <f t="shared" si="0"/>
        <v>151090.5</v>
      </c>
      <c r="J16" s="9">
        <f t="shared" si="1"/>
        <v>1087.4452124130246</v>
      </c>
      <c r="K16" s="10">
        <f t="shared" si="2"/>
        <v>7.1973103035136198E-3</v>
      </c>
      <c r="L16" s="8">
        <f t="shared" si="3"/>
        <v>453271.5</v>
      </c>
      <c r="M16" s="8">
        <f t="shared" si="4"/>
        <v>151090.5</v>
      </c>
      <c r="N16" s="8">
        <f t="shared" si="5"/>
        <v>151090.5</v>
      </c>
      <c r="O16" s="8">
        <f t="shared" si="6"/>
        <v>453271.5</v>
      </c>
    </row>
    <row r="17" spans="1:1023" x14ac:dyDescent="0.25">
      <c r="A17" s="4"/>
      <c r="B17" s="30"/>
      <c r="C17" s="30"/>
      <c r="D17" s="30"/>
      <c r="E17" s="11"/>
      <c r="F17" s="11"/>
      <c r="G17" s="11"/>
      <c r="H17" s="12"/>
      <c r="I17" s="13"/>
      <c r="J17" s="14"/>
      <c r="K17" s="15"/>
      <c r="L17" s="16"/>
      <c r="M17" s="17"/>
      <c r="N17" s="16" t="s">
        <v>24</v>
      </c>
      <c r="O17" s="18">
        <f>SUM(O10:O16)</f>
        <v>2831247.11</v>
      </c>
    </row>
    <row r="18" spans="1:1023" ht="21.95" customHeight="1" x14ac:dyDescent="0.25">
      <c r="A18" s="45" t="s">
        <v>25</v>
      </c>
      <c r="B18" s="45"/>
      <c r="C18" s="45"/>
      <c r="D18" s="45"/>
      <c r="E18" s="45"/>
      <c r="F18" s="45"/>
      <c r="G18" s="45"/>
      <c r="H18" s="45"/>
      <c r="I18" s="19">
        <f>O17</f>
        <v>2831247.11</v>
      </c>
      <c r="J18" s="20" t="s">
        <v>26</v>
      </c>
      <c r="K18" s="20"/>
      <c r="L18" s="20"/>
      <c r="M18" s="20"/>
      <c r="N18" s="20"/>
      <c r="O18" s="21"/>
    </row>
    <row r="19" spans="1:1023" s="22" customFormat="1" ht="20.25" customHeight="1" x14ac:dyDescent="0.2">
      <c r="A19" s="46" t="s">
        <v>27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AMG19" s="2"/>
      <c r="AMH19" s="2"/>
      <c r="AMI19" s="2"/>
    </row>
    <row r="20" spans="1:1023" s="23" customFormat="1" ht="74.25" customHeight="1" x14ac:dyDescent="0.2">
      <c r="A20" s="46" t="s">
        <v>28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AMG20" s="2"/>
      <c r="AMH20" s="2"/>
      <c r="AMI20" s="2"/>
    </row>
    <row r="21" spans="1:1023" s="22" customFormat="1" ht="25.15" customHeight="1" x14ac:dyDescent="0.2">
      <c r="A21" s="47"/>
      <c r="B21" s="47"/>
      <c r="C21" s="47" t="s">
        <v>34</v>
      </c>
      <c r="D21" s="47"/>
      <c r="E21" s="47"/>
      <c r="F21" s="47"/>
      <c r="G21" s="47"/>
      <c r="H21" s="47"/>
      <c r="I21" s="47"/>
      <c r="J21" s="24"/>
      <c r="K21" s="24"/>
      <c r="L21" s="24"/>
      <c r="M21" s="24"/>
      <c r="N21" s="24"/>
      <c r="O21" s="24"/>
      <c r="AMG21" s="2"/>
      <c r="AMH21" s="2"/>
      <c r="AMI21" s="2"/>
    </row>
    <row r="22" spans="1:1023" s="22" customFormat="1" ht="12.7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4"/>
      <c r="P22" s="25"/>
      <c r="AMG22" s="2"/>
      <c r="AMH22" s="2"/>
      <c r="AMI22" s="2"/>
    </row>
    <row r="23" spans="1:1023" x14ac:dyDescent="0.25">
      <c r="A23" s="43"/>
      <c r="B23" s="43"/>
      <c r="D23" s="26"/>
      <c r="E23" s="26"/>
      <c r="F23" s="26"/>
      <c r="G23" s="26"/>
      <c r="H23" s="26"/>
      <c r="J23" s="43"/>
      <c r="K23" s="43"/>
    </row>
    <row r="24" spans="1:1023" s="28" customFormat="1" ht="15.75" customHeight="1" x14ac:dyDescent="0.2">
      <c r="A24" s="44" t="s">
        <v>35</v>
      </c>
      <c r="B24" s="44"/>
      <c r="C24" s="44"/>
      <c r="D24" s="44"/>
      <c r="E24" s="44"/>
      <c r="F24" s="44"/>
      <c r="G24" s="44"/>
      <c r="H24" s="27"/>
      <c r="AMG24" s="2"/>
      <c r="AMH24" s="2"/>
      <c r="AMI24" s="2"/>
    </row>
    <row r="25" spans="1:1023" s="28" customFormat="1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AMG25" s="2"/>
      <c r="AMH25" s="2"/>
      <c r="AMI25" s="2"/>
    </row>
    <row r="27" spans="1:1023" s="28" customFormat="1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AMG27" s="2"/>
      <c r="AMH27" s="2"/>
      <c r="AMI27" s="2"/>
    </row>
  </sheetData>
  <mergeCells count="23">
    <mergeCell ref="M2:O2"/>
    <mergeCell ref="A3:O3"/>
    <mergeCell ref="A5:B5"/>
    <mergeCell ref="C5:O5"/>
    <mergeCell ref="A6:B6"/>
    <mergeCell ref="C6:O6"/>
    <mergeCell ref="A7:O7"/>
    <mergeCell ref="A8:A9"/>
    <mergeCell ref="B8:B9"/>
    <mergeCell ref="C8:C9"/>
    <mergeCell ref="D8:D9"/>
    <mergeCell ref="E8:H8"/>
    <mergeCell ref="I8:K8"/>
    <mergeCell ref="L8:O8"/>
    <mergeCell ref="A22:N22"/>
    <mergeCell ref="A23:B23"/>
    <mergeCell ref="J23:K23"/>
    <mergeCell ref="A24:G24"/>
    <mergeCell ref="A18:H18"/>
    <mergeCell ref="A19:O19"/>
    <mergeCell ref="A20:O20"/>
    <mergeCell ref="A21:B21"/>
    <mergeCell ref="C21:I21"/>
  </mergeCells>
  <pageMargins left="0.19685039370078741" right="0.11811023622047245" top="0.15748031496062992" bottom="0.15748031496062992" header="0.11811023622047245" footer="0.11811023622047245"/>
  <pageSetup paperSize="9" scale="58" firstPageNumber="0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revision>134</cp:revision>
  <cp:lastPrinted>2025-04-02T03:43:21Z</cp:lastPrinted>
  <dcterms:created xsi:type="dcterms:W3CDTF">2006-09-16T00:00:00Z</dcterms:created>
  <dcterms:modified xsi:type="dcterms:W3CDTF">2025-04-15T09:44:10Z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